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Groups\EURECHA 24-25\"/>
    </mc:Choice>
  </mc:AlternateContent>
  <xr:revisionPtr revIDLastSave="0" documentId="13_ncr:1_{7DEAD0AC-3046-4C81-8E61-E84EC78B863E}" xr6:coauthVersionLast="47" xr6:coauthVersionMax="47" xr10:uidLastSave="{00000000-0000-0000-0000-000000000000}"/>
  <bookViews>
    <workbookView xWindow="-80" yWindow="-80" windowWidth="22720" windowHeight="14600" activeTab="7" xr2:uid="{00000000-000D-0000-FFFF-FFFF00000000}"/>
  </bookViews>
  <sheets>
    <sheet name="CPS" sheetId="1" r:id="rId1"/>
    <sheet name="ECR" sheetId="7" r:id="rId2"/>
    <sheet name="ED1" sheetId="2" r:id="rId3"/>
    <sheet name="GD1" sheetId="3" r:id="rId4"/>
    <sheet name="GD2" sheetId="4" r:id="rId5"/>
    <sheet name="PMP1" sheetId="5" r:id="rId6"/>
    <sheet name="VP1" sheetId="6" r:id="rId7"/>
    <sheet name="CombinedUtlities" sheetId="8" r:id="rId8"/>
    <sheet name="HeatIntegration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9" l="1"/>
  <c r="E22" i="8"/>
  <c r="K22" i="8"/>
  <c r="K14" i="8"/>
  <c r="E14" i="8"/>
  <c r="B22" i="8"/>
  <c r="B14" i="8"/>
  <c r="B24" i="8" l="1"/>
  <c r="E24" i="8"/>
  <c r="K24" i="8"/>
</calcChain>
</file>

<file path=xl/sharedStrings.xml><?xml version="1.0" encoding="utf-8"?>
<sst xmlns="http://schemas.openxmlformats.org/spreadsheetml/2006/main" count="240" uniqueCount="91">
  <si>
    <t>CPS</t>
  </si>
  <si>
    <t>Stage</t>
  </si>
  <si>
    <t>Temperature</t>
  </si>
  <si>
    <t>Pressure</t>
  </si>
  <si>
    <t>Pressure ratio</t>
  </si>
  <si>
    <t>Indicated power</t>
  </si>
  <si>
    <t>Brake horsepower</t>
  </si>
  <si>
    <t>Head developed</t>
  </si>
  <si>
    <t>Volumetric flow</t>
  </si>
  <si>
    <t>Efficiency used</t>
  </si>
  <si>
    <t>C</t>
  </si>
  <si>
    <t>bar</t>
  </si>
  <si>
    <t>kW</t>
  </si>
  <si>
    <t>meter</t>
  </si>
  <si>
    <t>cum/hr</t>
  </si>
  <si>
    <t>Duty</t>
  </si>
  <si>
    <t>Vapor fraction</t>
  </si>
  <si>
    <t>Name</t>
  </si>
  <si>
    <t>Value</t>
  </si>
  <si>
    <t>Units</t>
  </si>
  <si>
    <t>Subcooled temperature</t>
  </si>
  <si>
    <t>Heat duty</t>
  </si>
  <si>
    <t>Subcooled duty</t>
  </si>
  <si>
    <t>Distillate rate</t>
  </si>
  <si>
    <t>kmol/hr</t>
  </si>
  <si>
    <t>Reflux rate</t>
  </si>
  <si>
    <t>Reflux ratio</t>
  </si>
  <si>
    <t>Free water distillate rate</t>
  </si>
  <si>
    <t>Free water reflux ratio</t>
  </si>
  <si>
    <t>Distillate to feed ratio</t>
  </si>
  <si>
    <t>Condenser</t>
  </si>
  <si>
    <t>Reboiler</t>
  </si>
  <si>
    <t>Bottoms rate</t>
  </si>
  <si>
    <t>Boilup rate</t>
  </si>
  <si>
    <t>Boilup ratio</t>
  </si>
  <si>
    <t>Bottoms to feed ratio</t>
  </si>
  <si>
    <t>Electricity</t>
  </si>
  <si>
    <t xml:space="preserve">   Compressor model</t>
  </si>
  <si>
    <t>ASME polytropic</t>
  </si>
  <si>
    <t xml:space="preserve">   Phase calculations</t>
  </si>
  <si>
    <t>Vapor phase calculation</t>
  </si>
  <si>
    <t xml:space="preserve">   Indicated horsepower</t>
  </si>
  <si>
    <t xml:space="preserve">   Brake horsepower</t>
  </si>
  <si>
    <t xml:space="preserve">   Net work required</t>
  </si>
  <si>
    <t xml:space="preserve">   Power loss</t>
  </si>
  <si>
    <t xml:space="preserve">   Efficiency</t>
  </si>
  <si>
    <t xml:space="preserve">   Mechanical efficiency</t>
  </si>
  <si>
    <t xml:space="preserve">   Outlet pressure</t>
  </si>
  <si>
    <t xml:space="preserve">   Outlet temperature</t>
  </si>
  <si>
    <t xml:space="preserve">   Isentropic outlet temperature</t>
  </si>
  <si>
    <t xml:space="preserve">   Vapor fraction</t>
  </si>
  <si>
    <t xml:space="preserve">   Displacement</t>
  </si>
  <si>
    <t xml:space="preserve">   Volumetric efficiency</t>
  </si>
  <si>
    <t>Cooling Req</t>
  </si>
  <si>
    <t>T</t>
  </si>
  <si>
    <t>Unit</t>
  </si>
  <si>
    <t>CPS1</t>
  </si>
  <si>
    <t>CPS2</t>
  </si>
  <si>
    <t>CPS3</t>
  </si>
  <si>
    <t>PMP1</t>
  </si>
  <si>
    <t>Combined Utilities</t>
  </si>
  <si>
    <t>Steady State</t>
  </si>
  <si>
    <t>Total</t>
  </si>
  <si>
    <t>Variable (steady state equivalent)</t>
  </si>
  <si>
    <t>ECR</t>
  </si>
  <si>
    <t>VP1</t>
  </si>
  <si>
    <t>Grand Total</t>
  </si>
  <si>
    <t>Heating</t>
  </si>
  <si>
    <t>T_in °C</t>
  </si>
  <si>
    <t>T_out °C</t>
  </si>
  <si>
    <t>Utility</t>
  </si>
  <si>
    <t>Cooling</t>
  </si>
  <si>
    <t>Cool Water</t>
  </si>
  <si>
    <t>ED1-cond</t>
  </si>
  <si>
    <t>ED1-reboil</t>
  </si>
  <si>
    <t>LP Steam</t>
  </si>
  <si>
    <t>GD1-cond</t>
  </si>
  <si>
    <t>Refrigerant</t>
  </si>
  <si>
    <t>GD1-reboil</t>
  </si>
  <si>
    <t>GD2-cond</t>
  </si>
  <si>
    <t>Liq-N2</t>
  </si>
  <si>
    <t>Using Pinch Analysis Tool (https://tlk-energy.de/en/tools/pinch-analysis-online)</t>
  </si>
  <si>
    <t>Total Heat Recovery (Steady State):</t>
  </si>
  <si>
    <t>Required Heat Demand:</t>
  </si>
  <si>
    <t>Required Cooling Demand:</t>
  </si>
  <si>
    <t>Dynamic Operation:</t>
  </si>
  <si>
    <t>Operation of electrolysis stack at higher power increases cooling water requirement</t>
  </si>
  <si>
    <t>Operation below steady state reduces cooling water requirement until it equalizes with heating demand from GD1-reboiler</t>
  </si>
  <si>
    <t>This occurs at:</t>
  </si>
  <si>
    <t>Below this value, there is not enough heat generated by the electrolysis stack to heat up the GD1-reboiler and we need cooling water again</t>
  </si>
  <si>
    <t>GD2-reboil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</si>
</sst>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Border="1"/>
    <xf numFmtId="0" fontId="1" fillId="0" borderId="1" xfId="0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6350</xdr:rowOff>
    </xdr:from>
    <xdr:to>
      <xdr:col>12</xdr:col>
      <xdr:colOff>184150</xdr:colOff>
      <xdr:row>44</xdr:row>
      <xdr:rowOff>73522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136E1D9-C43F-4FAF-85E3-7D3D12E5B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89350"/>
          <a:ext cx="7772400" cy="44867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workbookViewId="0">
      <selection activeCell="H24" sqref="H24"/>
    </sheetView>
  </sheetViews>
  <sheetFormatPr defaultRowHeight="14.5" x14ac:dyDescent="0.35"/>
  <cols>
    <col min="1" max="1" width="5.26953125" bestFit="1" customWidth="1"/>
  </cols>
  <sheetData>
    <row r="1" spans="1:9" x14ac:dyDescent="0.35">
      <c r="A1" t="s">
        <v>0</v>
      </c>
    </row>
    <row r="2" spans="1:9" x14ac:dyDescent="0.3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35">
      <c r="B3" t="s">
        <v>10</v>
      </c>
      <c r="C3" t="s">
        <v>11</v>
      </c>
      <c r="E3" t="s">
        <v>12</v>
      </c>
      <c r="F3" t="s">
        <v>12</v>
      </c>
      <c r="G3" t="s">
        <v>13</v>
      </c>
      <c r="H3" t="s">
        <v>14</v>
      </c>
    </row>
    <row r="4" spans="1:9" x14ac:dyDescent="0.35">
      <c r="A4">
        <v>1</v>
      </c>
      <c r="B4">
        <v>178.55900199999999</v>
      </c>
      <c r="C4">
        <v>3.3916077800000002</v>
      </c>
      <c r="D4">
        <v>3.34725663</v>
      </c>
      <c r="E4">
        <v>2080.7773099999999</v>
      </c>
      <c r="F4">
        <v>2190.2919000000002</v>
      </c>
      <c r="G4">
        <v>10069.5308</v>
      </c>
      <c r="H4">
        <v>48035.821199999998</v>
      </c>
      <c r="I4">
        <v>0.9</v>
      </c>
    </row>
    <row r="5" spans="1:9" x14ac:dyDescent="0.35">
      <c r="A5">
        <v>2</v>
      </c>
      <c r="B5">
        <v>123.85590500000001</v>
      </c>
      <c r="C5">
        <v>11.352581600000001</v>
      </c>
      <c r="D5">
        <v>3.4489472600000002</v>
      </c>
      <c r="E5">
        <v>1854.9203299999999</v>
      </c>
      <c r="F5">
        <v>1952.54772</v>
      </c>
      <c r="G5">
        <v>8976.5383899999997</v>
      </c>
      <c r="H5">
        <v>12706.1996</v>
      </c>
      <c r="I5">
        <v>0.9</v>
      </c>
    </row>
    <row r="6" spans="1:9" x14ac:dyDescent="0.35">
      <c r="A6">
        <v>3</v>
      </c>
      <c r="B6">
        <v>122.03488900000001</v>
      </c>
      <c r="C6">
        <v>38.000004099999998</v>
      </c>
      <c r="D6">
        <v>3.3770031999999999</v>
      </c>
      <c r="E6">
        <v>1818.8165200000001</v>
      </c>
      <c r="F6">
        <v>1914.5436999999999</v>
      </c>
      <c r="G6">
        <v>8801.82078</v>
      </c>
      <c r="H6">
        <v>3716.82044</v>
      </c>
      <c r="I6">
        <v>0.9</v>
      </c>
    </row>
    <row r="8" spans="1:9" x14ac:dyDescent="0.35">
      <c r="A8" t="s">
        <v>1</v>
      </c>
      <c r="B8" t="s">
        <v>2</v>
      </c>
      <c r="C8" t="s">
        <v>3</v>
      </c>
      <c r="D8" t="s">
        <v>15</v>
      </c>
      <c r="E8" t="s">
        <v>16</v>
      </c>
    </row>
    <row r="9" spans="1:9" x14ac:dyDescent="0.35">
      <c r="B9" t="s">
        <v>10</v>
      </c>
      <c r="C9" t="s">
        <v>11</v>
      </c>
      <c r="D9" t="s">
        <v>12</v>
      </c>
    </row>
    <row r="10" spans="1:9" x14ac:dyDescent="0.35">
      <c r="A10">
        <v>1</v>
      </c>
      <c r="B10">
        <v>25</v>
      </c>
      <c r="C10">
        <v>3.2916077800000001</v>
      </c>
      <c r="D10">
        <v>-2968.9048532100001</v>
      </c>
      <c r="E10">
        <v>1</v>
      </c>
    </row>
    <row r="11" spans="1:9" x14ac:dyDescent="0.35">
      <c r="A11">
        <v>2</v>
      </c>
      <c r="B11">
        <v>25</v>
      </c>
      <c r="C11">
        <v>11.252581599999999</v>
      </c>
      <c r="D11">
        <v>-1854.9203255699999</v>
      </c>
      <c r="E11">
        <v>1</v>
      </c>
    </row>
    <row r="12" spans="1:9" x14ac:dyDescent="0.35">
      <c r="A12">
        <v>3</v>
      </c>
      <c r="B12">
        <v>25</v>
      </c>
      <c r="C12">
        <v>37.900004099999997</v>
      </c>
      <c r="D12">
        <v>-1818.8165140999999</v>
      </c>
      <c r="E1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4EFE1-129C-4C8F-83B9-A0A86EB1269E}">
  <dimension ref="A1:C4"/>
  <sheetViews>
    <sheetView workbookViewId="0">
      <selection activeCell="B3" sqref="B3"/>
    </sheetView>
  </sheetViews>
  <sheetFormatPr defaultRowHeight="14.5" x14ac:dyDescent="0.35"/>
  <cols>
    <col min="1" max="1" width="10.6328125" bestFit="1" customWidth="1"/>
  </cols>
  <sheetData>
    <row r="1" spans="1:3" x14ac:dyDescent="0.35">
      <c r="A1" t="s">
        <v>17</v>
      </c>
      <c r="B1" t="s">
        <v>18</v>
      </c>
      <c r="C1" t="s">
        <v>19</v>
      </c>
    </row>
    <row r="2" spans="1:3" x14ac:dyDescent="0.35">
      <c r="A2" t="s">
        <v>36</v>
      </c>
      <c r="B2">
        <v>99321</v>
      </c>
      <c r="C2" t="s">
        <v>12</v>
      </c>
    </row>
    <row r="3" spans="1:3" x14ac:dyDescent="0.35">
      <c r="A3" t="s">
        <v>53</v>
      </c>
      <c r="B3">
        <v>54627</v>
      </c>
      <c r="C3" t="s">
        <v>12</v>
      </c>
    </row>
    <row r="4" spans="1:3" x14ac:dyDescent="0.35">
      <c r="A4" t="s">
        <v>54</v>
      </c>
      <c r="B4">
        <v>50</v>
      </c>
      <c r="C4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A7851-7CBE-4F1C-A1E0-0A3524E6F2C0}">
  <dimension ref="A1:C21"/>
  <sheetViews>
    <sheetView workbookViewId="0">
      <selection activeCell="B16" sqref="B16"/>
    </sheetView>
  </sheetViews>
  <sheetFormatPr defaultRowHeight="14.5" x14ac:dyDescent="0.35"/>
  <cols>
    <col min="1" max="1" width="21.26953125" bestFit="1" customWidth="1"/>
  </cols>
  <sheetData>
    <row r="1" spans="1:3" x14ac:dyDescent="0.35">
      <c r="A1" t="s">
        <v>30</v>
      </c>
    </row>
    <row r="2" spans="1:3" x14ac:dyDescent="0.35">
      <c r="A2" t="s">
        <v>17</v>
      </c>
      <c r="B2" t="s">
        <v>18</v>
      </c>
      <c r="C2" t="s">
        <v>19</v>
      </c>
    </row>
    <row r="3" spans="1:3" x14ac:dyDescent="0.35">
      <c r="A3" t="s">
        <v>2</v>
      </c>
      <c r="B3">
        <v>77.874381299999996</v>
      </c>
      <c r="C3" t="s">
        <v>10</v>
      </c>
    </row>
    <row r="4" spans="1:3" x14ac:dyDescent="0.35">
      <c r="A4" t="s">
        <v>20</v>
      </c>
    </row>
    <row r="5" spans="1:3" x14ac:dyDescent="0.35">
      <c r="A5" t="s">
        <v>21</v>
      </c>
      <c r="B5">
        <v>-987.51753046800002</v>
      </c>
      <c r="C5" t="s">
        <v>12</v>
      </c>
    </row>
    <row r="6" spans="1:3" x14ac:dyDescent="0.35">
      <c r="A6" t="s">
        <v>22</v>
      </c>
    </row>
    <row r="7" spans="1:3" x14ac:dyDescent="0.35">
      <c r="A7" t="s">
        <v>23</v>
      </c>
      <c r="B7">
        <v>12.8262964</v>
      </c>
      <c r="C7" t="s">
        <v>24</v>
      </c>
    </row>
    <row r="8" spans="1:3" x14ac:dyDescent="0.35">
      <c r="A8" t="s">
        <v>25</v>
      </c>
      <c r="B8">
        <v>76.957778500000003</v>
      </c>
      <c r="C8" t="s">
        <v>24</v>
      </c>
    </row>
    <row r="9" spans="1:3" x14ac:dyDescent="0.35">
      <c r="A9" t="s">
        <v>26</v>
      </c>
      <c r="B9">
        <v>6</v>
      </c>
    </row>
    <row r="10" spans="1:3" x14ac:dyDescent="0.35">
      <c r="A10" t="s">
        <v>27</v>
      </c>
    </row>
    <row r="11" spans="1:3" x14ac:dyDescent="0.35">
      <c r="A11" t="s">
        <v>28</v>
      </c>
    </row>
    <row r="12" spans="1:3" x14ac:dyDescent="0.35">
      <c r="A12" t="s">
        <v>29</v>
      </c>
      <c r="B12">
        <v>8.0000000000000002E-3</v>
      </c>
    </row>
    <row r="14" spans="1:3" x14ac:dyDescent="0.35">
      <c r="A14" t="s">
        <v>31</v>
      </c>
    </row>
    <row r="15" spans="1:3" x14ac:dyDescent="0.35">
      <c r="A15" t="s">
        <v>17</v>
      </c>
      <c r="B15" t="s">
        <v>18</v>
      </c>
      <c r="C15" t="s">
        <v>19</v>
      </c>
    </row>
    <row r="16" spans="1:3" x14ac:dyDescent="0.35">
      <c r="A16" t="s">
        <v>2</v>
      </c>
      <c r="B16">
        <v>102.622423</v>
      </c>
      <c r="C16" t="s">
        <v>10</v>
      </c>
    </row>
    <row r="17" spans="1:3" x14ac:dyDescent="0.35">
      <c r="A17" t="s">
        <v>21</v>
      </c>
      <c r="B17">
        <v>2865.6250452600002</v>
      </c>
      <c r="C17" t="s">
        <v>12</v>
      </c>
    </row>
    <row r="18" spans="1:3" x14ac:dyDescent="0.35">
      <c r="A18" t="s">
        <v>32</v>
      </c>
      <c r="B18">
        <v>1590.4607599999999</v>
      </c>
      <c r="C18" t="s">
        <v>24</v>
      </c>
    </row>
    <row r="19" spans="1:3" x14ac:dyDescent="0.35">
      <c r="A19" t="s">
        <v>33</v>
      </c>
      <c r="B19">
        <v>241.417473</v>
      </c>
      <c r="C19" t="s">
        <v>24</v>
      </c>
    </row>
    <row r="20" spans="1:3" x14ac:dyDescent="0.35">
      <c r="A20" t="s">
        <v>34</v>
      </c>
      <c r="B20">
        <v>0.15179090200000001</v>
      </c>
    </row>
    <row r="21" spans="1:3" x14ac:dyDescent="0.35">
      <c r="A21" t="s">
        <v>35</v>
      </c>
      <c r="B21">
        <v>0.99199999999999999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E3DB6-D192-48B0-89CD-76C31FC40B3B}">
  <dimension ref="A1:C21"/>
  <sheetViews>
    <sheetView workbookViewId="0">
      <selection activeCell="E36" sqref="E36"/>
    </sheetView>
  </sheetViews>
  <sheetFormatPr defaultRowHeight="14.5" x14ac:dyDescent="0.35"/>
  <cols>
    <col min="1" max="1" width="21.26953125" bestFit="1" customWidth="1"/>
  </cols>
  <sheetData>
    <row r="1" spans="1:3" x14ac:dyDescent="0.35">
      <c r="A1" t="s">
        <v>30</v>
      </c>
    </row>
    <row r="2" spans="1:3" x14ac:dyDescent="0.35">
      <c r="A2" t="s">
        <v>17</v>
      </c>
      <c r="B2" t="s">
        <v>18</v>
      </c>
      <c r="C2" t="s">
        <v>19</v>
      </c>
    </row>
    <row r="3" spans="1:3" x14ac:dyDescent="0.35">
      <c r="A3" t="s">
        <v>2</v>
      </c>
      <c r="B3">
        <v>-34.595634500000003</v>
      </c>
      <c r="C3" t="s">
        <v>10</v>
      </c>
    </row>
    <row r="4" spans="1:3" x14ac:dyDescent="0.35">
      <c r="A4" t="s">
        <v>20</v>
      </c>
    </row>
    <row r="5" spans="1:3" x14ac:dyDescent="0.35">
      <c r="A5" t="s">
        <v>21</v>
      </c>
      <c r="B5">
        <v>-51423.392451799999</v>
      </c>
      <c r="C5" t="s">
        <v>12</v>
      </c>
    </row>
    <row r="6" spans="1:3" x14ac:dyDescent="0.35">
      <c r="A6" t="s">
        <v>22</v>
      </c>
    </row>
    <row r="7" spans="1:3" x14ac:dyDescent="0.35">
      <c r="A7" t="s">
        <v>23</v>
      </c>
      <c r="B7">
        <v>185.589912</v>
      </c>
      <c r="C7" t="s">
        <v>24</v>
      </c>
    </row>
    <row r="8" spans="1:3" x14ac:dyDescent="0.35">
      <c r="A8" t="s">
        <v>25</v>
      </c>
      <c r="B8">
        <v>17816.6315</v>
      </c>
      <c r="C8" t="s">
        <v>24</v>
      </c>
    </row>
    <row r="9" spans="1:3" x14ac:dyDescent="0.35">
      <c r="A9" t="s">
        <v>26</v>
      </c>
      <c r="B9">
        <v>96</v>
      </c>
    </row>
    <row r="10" spans="1:3" x14ac:dyDescent="0.35">
      <c r="A10" t="s">
        <v>27</v>
      </c>
    </row>
    <row r="11" spans="1:3" x14ac:dyDescent="0.35">
      <c r="A11" t="s">
        <v>28</v>
      </c>
    </row>
    <row r="12" spans="1:3" x14ac:dyDescent="0.35">
      <c r="A12" t="s">
        <v>29</v>
      </c>
      <c r="B12">
        <v>0.11</v>
      </c>
    </row>
    <row r="14" spans="1:3" x14ac:dyDescent="0.35">
      <c r="A14" t="s">
        <v>31</v>
      </c>
    </row>
    <row r="15" spans="1:3" x14ac:dyDescent="0.35">
      <c r="A15" t="s">
        <v>17</v>
      </c>
      <c r="B15" t="s">
        <v>18</v>
      </c>
      <c r="C15" t="s">
        <v>19</v>
      </c>
    </row>
    <row r="16" spans="1:3" x14ac:dyDescent="0.35">
      <c r="A16" t="s">
        <v>2</v>
      </c>
      <c r="B16">
        <v>2.69975042</v>
      </c>
      <c r="C16" t="s">
        <v>10</v>
      </c>
    </row>
    <row r="17" spans="1:3" x14ac:dyDescent="0.35">
      <c r="A17" t="s">
        <v>21</v>
      </c>
      <c r="B17">
        <v>47099.613032499998</v>
      </c>
      <c r="C17" t="s">
        <v>12</v>
      </c>
    </row>
    <row r="18" spans="1:3" x14ac:dyDescent="0.35">
      <c r="A18" t="s">
        <v>32</v>
      </c>
      <c r="B18">
        <v>1501.5911000000001</v>
      </c>
      <c r="C18" t="s">
        <v>24</v>
      </c>
    </row>
    <row r="19" spans="1:3" x14ac:dyDescent="0.35">
      <c r="A19" t="s">
        <v>33</v>
      </c>
      <c r="B19">
        <v>18373.512299999999</v>
      </c>
      <c r="C19" t="s">
        <v>24</v>
      </c>
    </row>
    <row r="20" spans="1:3" x14ac:dyDescent="0.35">
      <c r="A20" t="s">
        <v>34</v>
      </c>
      <c r="B20">
        <v>12.236029</v>
      </c>
    </row>
    <row r="21" spans="1:3" x14ac:dyDescent="0.35">
      <c r="A21" t="s">
        <v>35</v>
      </c>
      <c r="B21">
        <v>0.89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0F27E-FEF1-42E8-87FE-C7907BF7327F}">
  <dimension ref="A1:C21"/>
  <sheetViews>
    <sheetView workbookViewId="0">
      <selection activeCell="B16" sqref="B16"/>
    </sheetView>
  </sheetViews>
  <sheetFormatPr defaultRowHeight="14.5" x14ac:dyDescent="0.35"/>
  <cols>
    <col min="1" max="1" width="21.26953125" bestFit="1" customWidth="1"/>
  </cols>
  <sheetData>
    <row r="1" spans="1:3" x14ac:dyDescent="0.35">
      <c r="A1" t="s">
        <v>30</v>
      </c>
    </row>
    <row r="2" spans="1:3" x14ac:dyDescent="0.35">
      <c r="A2" t="s">
        <v>17</v>
      </c>
      <c r="B2" t="s">
        <v>18</v>
      </c>
      <c r="C2" t="s">
        <v>19</v>
      </c>
    </row>
    <row r="3" spans="1:3" x14ac:dyDescent="0.35">
      <c r="A3" t="s">
        <v>2</v>
      </c>
      <c r="B3">
        <v>-129.70737</v>
      </c>
      <c r="C3" t="s">
        <v>10</v>
      </c>
    </row>
    <row r="4" spans="1:3" x14ac:dyDescent="0.35">
      <c r="A4" t="s">
        <v>20</v>
      </c>
    </row>
    <row r="5" spans="1:3" x14ac:dyDescent="0.35">
      <c r="A5" t="s">
        <v>21</v>
      </c>
      <c r="B5">
        <v>-1489.6860254600001</v>
      </c>
      <c r="C5" t="s">
        <v>12</v>
      </c>
    </row>
    <row r="6" spans="1:3" x14ac:dyDescent="0.35">
      <c r="A6" t="s">
        <v>22</v>
      </c>
    </row>
    <row r="7" spans="1:3" x14ac:dyDescent="0.35">
      <c r="A7" t="s">
        <v>23</v>
      </c>
      <c r="B7">
        <v>103.00240100000001</v>
      </c>
      <c r="C7" t="s">
        <v>24</v>
      </c>
    </row>
    <row r="8" spans="1:3" x14ac:dyDescent="0.35">
      <c r="A8" t="s">
        <v>25</v>
      </c>
      <c r="B8">
        <v>360.50840299999999</v>
      </c>
      <c r="C8" t="s">
        <v>24</v>
      </c>
    </row>
    <row r="9" spans="1:3" x14ac:dyDescent="0.35">
      <c r="A9" t="s">
        <v>26</v>
      </c>
      <c r="B9">
        <v>3.5</v>
      </c>
    </row>
    <row r="10" spans="1:3" x14ac:dyDescent="0.35">
      <c r="A10" t="s">
        <v>27</v>
      </c>
    </row>
    <row r="11" spans="1:3" x14ac:dyDescent="0.35">
      <c r="A11" t="s">
        <v>28</v>
      </c>
    </row>
    <row r="12" spans="1:3" x14ac:dyDescent="0.35">
      <c r="A12" t="s">
        <v>29</v>
      </c>
      <c r="B12">
        <v>0.55500000000000005</v>
      </c>
    </row>
    <row r="14" spans="1:3" x14ac:dyDescent="0.35">
      <c r="A14" t="s">
        <v>31</v>
      </c>
    </row>
    <row r="15" spans="1:3" x14ac:dyDescent="0.35">
      <c r="A15" t="s">
        <v>17</v>
      </c>
      <c r="B15" t="s">
        <v>18</v>
      </c>
      <c r="C15" t="s">
        <v>19</v>
      </c>
    </row>
    <row r="16" spans="1:3" x14ac:dyDescent="0.35">
      <c r="A16" t="s">
        <v>2</v>
      </c>
      <c r="B16">
        <v>-38.697233300000001</v>
      </c>
      <c r="C16" t="s">
        <v>10</v>
      </c>
    </row>
    <row r="17" spans="1:3" x14ac:dyDescent="0.35">
      <c r="A17" t="s">
        <v>21</v>
      </c>
      <c r="B17">
        <v>1180.6008536300001</v>
      </c>
      <c r="C17" t="s">
        <v>12</v>
      </c>
    </row>
    <row r="18" spans="1:3" x14ac:dyDescent="0.35">
      <c r="A18" t="s">
        <v>32</v>
      </c>
      <c r="B18">
        <v>82.587510699999996</v>
      </c>
      <c r="C18" t="s">
        <v>24</v>
      </c>
    </row>
    <row r="19" spans="1:3" x14ac:dyDescent="0.35">
      <c r="A19" t="s">
        <v>33</v>
      </c>
      <c r="B19">
        <v>429.69837799999999</v>
      </c>
      <c r="C19" t="s">
        <v>24</v>
      </c>
    </row>
    <row r="20" spans="1:3" x14ac:dyDescent="0.35">
      <c r="A20" t="s">
        <v>34</v>
      </c>
      <c r="B20">
        <v>5.2029462400000002</v>
      </c>
    </row>
    <row r="21" spans="1:3" x14ac:dyDescent="0.35">
      <c r="A21" t="s">
        <v>35</v>
      </c>
      <c r="B21">
        <v>0.44500000000000001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A74FA-D436-44B8-BB01-4A149001AE14}">
  <dimension ref="A2:C2"/>
  <sheetViews>
    <sheetView workbookViewId="0">
      <selection activeCell="B2" sqref="B2"/>
    </sheetView>
  </sheetViews>
  <sheetFormatPr defaultRowHeight="14.5" x14ac:dyDescent="0.35"/>
  <sheetData>
    <row r="2" spans="1:3" x14ac:dyDescent="0.35">
      <c r="A2" t="s">
        <v>36</v>
      </c>
      <c r="B2">
        <v>0.62431017099999997</v>
      </c>
      <c r="C2" t="s">
        <v>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9DCEB-1EFF-4552-93E6-0DC8B769D622}">
  <dimension ref="A1:C14"/>
  <sheetViews>
    <sheetView workbookViewId="0">
      <selection activeCell="B5" sqref="B5"/>
    </sheetView>
  </sheetViews>
  <sheetFormatPr defaultRowHeight="14.5" x14ac:dyDescent="0.35"/>
  <cols>
    <col min="1" max="1" width="27.1796875" bestFit="1" customWidth="1"/>
  </cols>
  <sheetData>
    <row r="1" spans="1:3" x14ac:dyDescent="0.35">
      <c r="A1" t="s">
        <v>37</v>
      </c>
      <c r="B1" t="s">
        <v>38</v>
      </c>
    </row>
    <row r="2" spans="1:3" x14ac:dyDescent="0.35">
      <c r="A2" t="s">
        <v>39</v>
      </c>
      <c r="B2" t="s">
        <v>40</v>
      </c>
    </row>
    <row r="3" spans="1:3" x14ac:dyDescent="0.35">
      <c r="A3" t="s">
        <v>41</v>
      </c>
      <c r="B3">
        <v>440.60130600000002</v>
      </c>
      <c r="C3" t="s">
        <v>12</v>
      </c>
    </row>
    <row r="4" spans="1:3" x14ac:dyDescent="0.35">
      <c r="A4" t="s">
        <v>42</v>
      </c>
      <c r="B4">
        <v>463.79084799999998</v>
      </c>
      <c r="C4" t="s">
        <v>12</v>
      </c>
    </row>
    <row r="5" spans="1:3" x14ac:dyDescent="0.35">
      <c r="A5" t="s">
        <v>43</v>
      </c>
      <c r="B5">
        <v>463.79084799999998</v>
      </c>
      <c r="C5" t="s">
        <v>12</v>
      </c>
    </row>
    <row r="6" spans="1:3" x14ac:dyDescent="0.35">
      <c r="A6" t="s">
        <v>44</v>
      </c>
      <c r="B6">
        <v>23.189542400000001</v>
      </c>
      <c r="C6" t="s">
        <v>12</v>
      </c>
    </row>
    <row r="7" spans="1:3" x14ac:dyDescent="0.35">
      <c r="A7" t="s">
        <v>45</v>
      </c>
      <c r="B7">
        <v>0.7</v>
      </c>
    </row>
    <row r="8" spans="1:3" x14ac:dyDescent="0.35">
      <c r="A8" t="s">
        <v>46</v>
      </c>
      <c r="B8">
        <v>0.95</v>
      </c>
    </row>
    <row r="9" spans="1:3" x14ac:dyDescent="0.35">
      <c r="A9" t="s">
        <v>47</v>
      </c>
      <c r="B9">
        <v>1.01325</v>
      </c>
      <c r="C9" t="s">
        <v>11</v>
      </c>
    </row>
    <row r="10" spans="1:3" x14ac:dyDescent="0.35">
      <c r="A10" t="s">
        <v>48</v>
      </c>
      <c r="B10">
        <v>73.820782800000003</v>
      </c>
      <c r="C10" t="s">
        <v>10</v>
      </c>
    </row>
    <row r="11" spans="1:3" x14ac:dyDescent="0.35">
      <c r="A11" t="s">
        <v>49</v>
      </c>
      <c r="B11">
        <v>66.574117599999994</v>
      </c>
      <c r="C11" t="s">
        <v>10</v>
      </c>
    </row>
    <row r="12" spans="1:3" x14ac:dyDescent="0.35">
      <c r="A12" t="s">
        <v>50</v>
      </c>
      <c r="B12">
        <v>1</v>
      </c>
    </row>
    <row r="13" spans="1:3" x14ac:dyDescent="0.35">
      <c r="A13" t="s">
        <v>51</v>
      </c>
    </row>
    <row r="14" spans="1:3" x14ac:dyDescent="0.35">
      <c r="A14" t="s"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2A633-2C8E-434F-8821-B2B0D6F030EB}">
  <dimension ref="A1:N24"/>
  <sheetViews>
    <sheetView tabSelected="1" workbookViewId="0">
      <selection activeCell="F8" sqref="F8"/>
    </sheetView>
  </sheetViews>
  <sheetFormatPr defaultRowHeight="14.5" x14ac:dyDescent="0.35"/>
  <cols>
    <col min="1" max="1" width="28.90625" bestFit="1" customWidth="1"/>
    <col min="2" max="2" width="12.08984375" bestFit="1" customWidth="1"/>
    <col min="4" max="4" width="10.6328125" bestFit="1" customWidth="1"/>
    <col min="8" max="8" width="10.1796875" bestFit="1" customWidth="1"/>
    <col min="10" max="10" width="10.6328125" bestFit="1" customWidth="1"/>
    <col min="14" max="14" width="10.1796875" bestFit="1" customWidth="1"/>
  </cols>
  <sheetData>
    <row r="1" spans="1:14" x14ac:dyDescent="0.35">
      <c r="A1" t="s">
        <v>60</v>
      </c>
    </row>
    <row r="3" spans="1:14" x14ac:dyDescent="0.35">
      <c r="A3" s="1" t="s">
        <v>61</v>
      </c>
    </row>
    <row r="5" spans="1:14" x14ac:dyDescent="0.35">
      <c r="A5" t="s">
        <v>36</v>
      </c>
      <c r="D5" t="s">
        <v>67</v>
      </c>
      <c r="J5" t="s">
        <v>71</v>
      </c>
    </row>
    <row r="6" spans="1:14" x14ac:dyDescent="0.35">
      <c r="A6" t="s">
        <v>55</v>
      </c>
      <c r="B6" t="s">
        <v>12</v>
      </c>
      <c r="D6" t="s">
        <v>55</v>
      </c>
      <c r="E6" t="s">
        <v>12</v>
      </c>
      <c r="F6" t="s">
        <v>68</v>
      </c>
      <c r="G6" t="s">
        <v>69</v>
      </c>
      <c r="H6" t="s">
        <v>70</v>
      </c>
      <c r="J6" t="s">
        <v>55</v>
      </c>
      <c r="K6" t="s">
        <v>12</v>
      </c>
      <c r="L6" t="s">
        <v>68</v>
      </c>
      <c r="M6" t="s">
        <v>69</v>
      </c>
      <c r="N6" t="s">
        <v>70</v>
      </c>
    </row>
    <row r="7" spans="1:14" x14ac:dyDescent="0.35">
      <c r="A7" t="s">
        <v>56</v>
      </c>
      <c r="B7">
        <v>2190.2919000000002</v>
      </c>
      <c r="D7" t="s">
        <v>74</v>
      </c>
      <c r="E7">
        <v>2865.6250452600002</v>
      </c>
      <c r="F7">
        <v>102.622423</v>
      </c>
      <c r="G7">
        <v>102.622423</v>
      </c>
      <c r="H7" t="s">
        <v>75</v>
      </c>
      <c r="J7" t="s">
        <v>56</v>
      </c>
      <c r="K7">
        <v>-2968.9048532100001</v>
      </c>
      <c r="L7">
        <v>178.55900199999999</v>
      </c>
      <c r="M7">
        <v>25</v>
      </c>
      <c r="N7" t="s">
        <v>72</v>
      </c>
    </row>
    <row r="8" spans="1:14" x14ac:dyDescent="0.35">
      <c r="A8" t="s">
        <v>57</v>
      </c>
      <c r="B8">
        <v>1952.54772</v>
      </c>
      <c r="D8" t="s">
        <v>78</v>
      </c>
      <c r="E8">
        <v>47099.613032499998</v>
      </c>
      <c r="F8">
        <v>2.69975042</v>
      </c>
      <c r="G8">
        <v>2.69975042</v>
      </c>
      <c r="H8" t="s">
        <v>72</v>
      </c>
      <c r="J8" t="s">
        <v>57</v>
      </c>
      <c r="K8">
        <v>-1854.9203255699999</v>
      </c>
      <c r="L8">
        <v>123.85590500000001</v>
      </c>
      <c r="M8">
        <v>25</v>
      </c>
      <c r="N8" t="s">
        <v>72</v>
      </c>
    </row>
    <row r="9" spans="1:14" x14ac:dyDescent="0.35">
      <c r="A9" t="s">
        <v>58</v>
      </c>
      <c r="B9">
        <v>1914.5436999999999</v>
      </c>
      <c r="D9" t="s">
        <v>90</v>
      </c>
      <c r="E9">
        <v>1180.6008536300001</v>
      </c>
      <c r="F9">
        <v>-38.697233300000001</v>
      </c>
      <c r="G9">
        <v>-38.697233300000001</v>
      </c>
      <c r="H9" t="s">
        <v>72</v>
      </c>
      <c r="J9" t="s">
        <v>58</v>
      </c>
      <c r="K9">
        <v>-1818.8165140999999</v>
      </c>
      <c r="L9">
        <v>122.03488900000001</v>
      </c>
      <c r="M9">
        <v>25</v>
      </c>
      <c r="N9" t="s">
        <v>72</v>
      </c>
    </row>
    <row r="10" spans="1:14" x14ac:dyDescent="0.35">
      <c r="A10" s="3" t="s">
        <v>59</v>
      </c>
      <c r="B10" s="3">
        <v>0.62431017099999997</v>
      </c>
      <c r="J10" t="s">
        <v>73</v>
      </c>
      <c r="K10">
        <v>-987.51753046800002</v>
      </c>
      <c r="L10">
        <v>77.874381299999996</v>
      </c>
      <c r="M10">
        <v>77.874381299999996</v>
      </c>
      <c r="N10" t="s">
        <v>72</v>
      </c>
    </row>
    <row r="11" spans="1:14" x14ac:dyDescent="0.35">
      <c r="J11" t="s">
        <v>76</v>
      </c>
      <c r="K11">
        <v>-51423.392451799999</v>
      </c>
      <c r="L11">
        <v>-34.595634500000003</v>
      </c>
      <c r="M11">
        <v>-34.595634500000003</v>
      </c>
      <c r="N11" t="s">
        <v>77</v>
      </c>
    </row>
    <row r="12" spans="1:14" x14ac:dyDescent="0.35">
      <c r="J12" t="s">
        <v>79</v>
      </c>
      <c r="K12">
        <v>-1489.6860254600001</v>
      </c>
      <c r="L12">
        <v>-129.70737</v>
      </c>
      <c r="M12">
        <v>-129.70737</v>
      </c>
      <c r="N12" t="s">
        <v>80</v>
      </c>
    </row>
    <row r="14" spans="1:14" x14ac:dyDescent="0.35">
      <c r="A14" s="2" t="s">
        <v>62</v>
      </c>
      <c r="B14" s="2">
        <f>SUM(B7:B10)</f>
        <v>6058.0076301710005</v>
      </c>
      <c r="D14" s="2" t="s">
        <v>62</v>
      </c>
      <c r="E14" s="2">
        <f>SUM(E7:E13)</f>
        <v>51145.838931389997</v>
      </c>
      <c r="F14" s="2"/>
      <c r="G14" s="2"/>
      <c r="H14" s="2"/>
      <c r="I14" s="1"/>
      <c r="J14" s="2" t="s">
        <v>62</v>
      </c>
      <c r="K14" s="2">
        <f>SUM(K7:K13)</f>
        <v>-60543.237700607999</v>
      </c>
      <c r="L14" s="5"/>
      <c r="M14" s="5"/>
      <c r="N14" s="5"/>
    </row>
    <row r="16" spans="1:14" x14ac:dyDescent="0.35">
      <c r="A16" s="1" t="s">
        <v>63</v>
      </c>
    </row>
    <row r="18" spans="1:14" x14ac:dyDescent="0.35">
      <c r="A18" t="s">
        <v>55</v>
      </c>
      <c r="B18" t="s">
        <v>12</v>
      </c>
      <c r="D18" t="s">
        <v>55</v>
      </c>
      <c r="E18" t="s">
        <v>12</v>
      </c>
      <c r="F18" t="s">
        <v>68</v>
      </c>
      <c r="G18" t="s">
        <v>69</v>
      </c>
      <c r="H18" t="s">
        <v>70</v>
      </c>
      <c r="J18" t="s">
        <v>55</v>
      </c>
      <c r="K18" t="s">
        <v>12</v>
      </c>
      <c r="L18" t="s">
        <v>68</v>
      </c>
      <c r="M18" t="s">
        <v>69</v>
      </c>
      <c r="N18" t="s">
        <v>70</v>
      </c>
    </row>
    <row r="19" spans="1:14" x14ac:dyDescent="0.35">
      <c r="A19" t="s">
        <v>64</v>
      </c>
      <c r="B19">
        <v>99321</v>
      </c>
      <c r="J19" t="s">
        <v>64</v>
      </c>
      <c r="K19">
        <v>-54627</v>
      </c>
      <c r="L19">
        <v>50</v>
      </c>
      <c r="M19">
        <v>50</v>
      </c>
      <c r="N19" t="s">
        <v>72</v>
      </c>
    </row>
    <row r="20" spans="1:14" x14ac:dyDescent="0.35">
      <c r="A20" s="3" t="s">
        <v>65</v>
      </c>
      <c r="B20" s="3">
        <v>463.79084799999998</v>
      </c>
    </row>
    <row r="22" spans="1:14" x14ac:dyDescent="0.35">
      <c r="A22" s="4" t="s">
        <v>62</v>
      </c>
      <c r="B22" s="2">
        <f>SUM(B19:B20)</f>
        <v>99784.790848000004</v>
      </c>
      <c r="D22" s="2" t="s">
        <v>62</v>
      </c>
      <c r="E22" s="2">
        <f>SUM(E19:E21)</f>
        <v>0</v>
      </c>
      <c r="F22" s="2"/>
      <c r="G22" s="2"/>
      <c r="H22" s="2"/>
      <c r="I22" s="1"/>
      <c r="J22" s="2" t="s">
        <v>62</v>
      </c>
      <c r="K22" s="2">
        <f>SUM(K19:K21)</f>
        <v>-54627</v>
      </c>
      <c r="L22" s="2"/>
      <c r="M22" s="5"/>
      <c r="N22" s="5"/>
    </row>
    <row r="23" spans="1:14" x14ac:dyDescent="0.35">
      <c r="D23" s="1"/>
      <c r="E23" s="1"/>
      <c r="F23" s="1"/>
      <c r="G23" s="1"/>
      <c r="H23" s="1"/>
      <c r="I23" s="1"/>
      <c r="J23" s="1"/>
      <c r="K23" s="1"/>
      <c r="L23" s="1"/>
    </row>
    <row r="24" spans="1:14" x14ac:dyDescent="0.35">
      <c r="A24" s="1" t="s">
        <v>66</v>
      </c>
      <c r="B24" s="1">
        <f>B14+B22</f>
        <v>105842.79847817101</v>
      </c>
      <c r="C24" s="1" t="s">
        <v>12</v>
      </c>
      <c r="D24" s="1" t="s">
        <v>66</v>
      </c>
      <c r="E24" s="1">
        <f>E14+E22</f>
        <v>51145.838931389997</v>
      </c>
      <c r="F24" s="1" t="s">
        <v>12</v>
      </c>
      <c r="G24" s="1"/>
      <c r="H24" s="1"/>
      <c r="I24" s="1"/>
      <c r="J24" s="1" t="s">
        <v>66</v>
      </c>
      <c r="K24" s="1">
        <f>K14+K22</f>
        <v>-115170.23770060801</v>
      </c>
      <c r="L24" s="1" t="s">
        <v>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60AA3-32EB-4BBC-BF6B-A18148698081}">
  <dimension ref="A1:H12"/>
  <sheetViews>
    <sheetView workbookViewId="0">
      <selection activeCell="I14" sqref="I14"/>
    </sheetView>
  </sheetViews>
  <sheetFormatPr defaultRowHeight="14.5" x14ac:dyDescent="0.35"/>
  <cols>
    <col min="3" max="3" width="12.6328125" bestFit="1" customWidth="1"/>
  </cols>
  <sheetData>
    <row r="1" spans="1:8" x14ac:dyDescent="0.35">
      <c r="A1" t="s">
        <v>81</v>
      </c>
    </row>
    <row r="3" spans="1:8" x14ac:dyDescent="0.35">
      <c r="A3" t="s">
        <v>82</v>
      </c>
    </row>
    <row r="4" spans="1:8" x14ac:dyDescent="0.35">
      <c r="A4">
        <v>49985</v>
      </c>
      <c r="B4" t="s">
        <v>12</v>
      </c>
    </row>
    <row r="6" spans="1:8" x14ac:dyDescent="0.35">
      <c r="A6" t="s">
        <v>83</v>
      </c>
    </row>
    <row r="7" spans="1:8" x14ac:dyDescent="0.35">
      <c r="A7">
        <v>1162</v>
      </c>
      <c r="B7" t="s">
        <v>12</v>
      </c>
      <c r="C7" t="s">
        <v>75</v>
      </c>
      <c r="F7" t="s">
        <v>85</v>
      </c>
    </row>
    <row r="8" spans="1:8" x14ac:dyDescent="0.35">
      <c r="F8" t="s">
        <v>86</v>
      </c>
    </row>
    <row r="9" spans="1:8" x14ac:dyDescent="0.35">
      <c r="A9" t="s">
        <v>84</v>
      </c>
      <c r="F9" t="s">
        <v>87</v>
      </c>
    </row>
    <row r="10" spans="1:8" x14ac:dyDescent="0.35">
      <c r="A10">
        <v>1490</v>
      </c>
      <c r="B10" t="s">
        <v>12</v>
      </c>
      <c r="C10" t="s">
        <v>80</v>
      </c>
      <c r="F10" t="s">
        <v>88</v>
      </c>
      <c r="H10">
        <f>1-(A12/CombinedUtlities!B19)</f>
        <v>0.87643096626091155</v>
      </c>
    </row>
    <row r="11" spans="1:8" x14ac:dyDescent="0.35">
      <c r="A11">
        <v>51423</v>
      </c>
      <c r="B11" t="s">
        <v>12</v>
      </c>
      <c r="C11" t="s">
        <v>77</v>
      </c>
      <c r="F11" t="s">
        <v>89</v>
      </c>
    </row>
    <row r="12" spans="1:8" x14ac:dyDescent="0.35">
      <c r="A12">
        <v>12273</v>
      </c>
      <c r="B12" t="s">
        <v>12</v>
      </c>
      <c r="C12" t="s">
        <v>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CPS</vt:lpstr>
      <vt:lpstr>ECR</vt:lpstr>
      <vt:lpstr>ED1</vt:lpstr>
      <vt:lpstr>GD1</vt:lpstr>
      <vt:lpstr>GD2</vt:lpstr>
      <vt:lpstr>PMP1</vt:lpstr>
      <vt:lpstr>VP1</vt:lpstr>
      <vt:lpstr>CombinedUtlities</vt:lpstr>
      <vt:lpstr>HeatIntegration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Jakob Hoch</dc:creator>
  <cp:lastModifiedBy>Jakob Hoch</cp:lastModifiedBy>
  <dcterms:created xsi:type="dcterms:W3CDTF">2015-06-05T18:19:34Z</dcterms:created>
  <dcterms:modified xsi:type="dcterms:W3CDTF">2025-04-13T11:02:46Z</dcterms:modified>
</cp:coreProperties>
</file>